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555"/>
  </bookViews>
  <sheets>
    <sheet name="アートのモリ" sheetId="1" r:id="rId1"/>
  </sheets>
  <definedNames>
    <definedName name="_xlnm.Print_Area" localSheetId="0">アートのモリ!$A$2:$U$39</definedName>
  </definedNames>
  <calcPr calcId="145621"/>
</workbook>
</file>

<file path=xl/calcChain.xml><?xml version="1.0" encoding="utf-8"?>
<calcChain xmlns="http://schemas.openxmlformats.org/spreadsheetml/2006/main">
  <c r="U27" i="1" l="1"/>
  <c r="U28" i="1"/>
  <c r="W26" i="1"/>
  <c r="U26" i="1"/>
  <c r="T26" i="1"/>
  <c r="S26" i="1"/>
  <c r="P26" i="1"/>
  <c r="J26" i="1"/>
  <c r="U25" i="1"/>
  <c r="U18" i="1"/>
  <c r="U15" i="1"/>
  <c r="T19" i="1"/>
  <c r="T18" i="1"/>
  <c r="T17" i="1"/>
  <c r="T16" i="1"/>
  <c r="T15" i="1"/>
  <c r="S15" i="1"/>
  <c r="S14" i="1"/>
  <c r="T25" i="1" l="1"/>
  <c r="T24" i="1"/>
  <c r="T23" i="1"/>
  <c r="T22" i="1"/>
  <c r="T21" i="1"/>
  <c r="T20" i="1"/>
  <c r="P14" i="1"/>
  <c r="T14" i="1" l="1"/>
  <c r="G15" i="1"/>
  <c r="G14" i="1"/>
  <c r="P15" i="1"/>
  <c r="U14" i="1" l="1"/>
  <c r="Q26" i="1"/>
  <c r="G25" i="1"/>
  <c r="G24" i="1"/>
  <c r="U24" i="1" s="1"/>
  <c r="G23" i="1"/>
  <c r="U23" i="1" s="1"/>
  <c r="G22" i="1"/>
  <c r="U22" i="1" s="1"/>
  <c r="G21" i="1"/>
  <c r="U21" i="1" s="1"/>
  <c r="G20" i="1"/>
  <c r="U20" i="1" s="1"/>
  <c r="G19" i="1"/>
  <c r="G18" i="1"/>
  <c r="G17" i="1"/>
  <c r="G16" i="1"/>
  <c r="U16" i="1" s="1"/>
  <c r="G26" i="1" l="1"/>
  <c r="K26" i="1"/>
  <c r="M25" i="1"/>
  <c r="M24" i="1"/>
  <c r="M23" i="1"/>
  <c r="M22" i="1"/>
  <c r="M21" i="1"/>
  <c r="M20" i="1"/>
  <c r="M19" i="1"/>
  <c r="M18" i="1"/>
  <c r="M17" i="1"/>
  <c r="M26" i="1" s="1"/>
  <c r="M16" i="1"/>
  <c r="M15" i="1"/>
  <c r="M14" i="1"/>
  <c r="H26" i="1"/>
  <c r="J25" i="1"/>
  <c r="J24" i="1"/>
  <c r="J23" i="1"/>
  <c r="J22" i="1"/>
  <c r="J21" i="1"/>
  <c r="J20" i="1"/>
  <c r="J19" i="1"/>
  <c r="J18" i="1"/>
  <c r="J17" i="1"/>
  <c r="J16" i="1"/>
  <c r="J15" i="1"/>
  <c r="J14" i="1"/>
  <c r="N26" i="1"/>
  <c r="P25" i="1"/>
  <c r="P24" i="1"/>
  <c r="P23" i="1"/>
  <c r="P22" i="1"/>
  <c r="P21" i="1"/>
  <c r="P20" i="1"/>
  <c r="P19" i="1"/>
  <c r="P18" i="1"/>
  <c r="P17" i="1"/>
  <c r="P16" i="1"/>
  <c r="S25" i="1"/>
  <c r="S24" i="1"/>
  <c r="S23" i="1"/>
  <c r="S22" i="1"/>
  <c r="S21" i="1"/>
  <c r="S20" i="1"/>
  <c r="S19" i="1"/>
  <c r="S18" i="1"/>
  <c r="S17" i="1"/>
  <c r="S16" i="1"/>
  <c r="U17" i="1" l="1"/>
  <c r="U19" i="1"/>
  <c r="C8" i="1" l="1"/>
</calcChain>
</file>

<file path=xl/sharedStrings.xml><?xml version="1.0" encoding="utf-8"?>
<sst xmlns="http://schemas.openxmlformats.org/spreadsheetml/2006/main" count="77" uniqueCount="49">
  <si>
    <t>入  札  書</t>
    <rPh sb="0" eb="1">
      <t>イ</t>
    </rPh>
    <rPh sb="3" eb="4">
      <t>サツ</t>
    </rPh>
    <rPh sb="6" eb="7">
      <t>ショ</t>
    </rPh>
    <phoneticPr fontId="4"/>
  </si>
  <si>
    <t>入札事項：鹿児島県霧島アートの森で使用する電気</t>
    <rPh sb="0" eb="2">
      <t>ニュウサツ</t>
    </rPh>
    <rPh sb="2" eb="4">
      <t>ジコウ</t>
    </rPh>
    <rPh sb="5" eb="9">
      <t>カゴシマケン</t>
    </rPh>
    <rPh sb="9" eb="11">
      <t>キリシマ</t>
    </rPh>
    <rPh sb="15" eb="16">
      <t>モリ</t>
    </rPh>
    <rPh sb="17" eb="19">
      <t>シヨウ</t>
    </rPh>
    <rPh sb="21" eb="23">
      <t>デンキ</t>
    </rPh>
    <phoneticPr fontId="4"/>
  </si>
  <si>
    <t>※１　参考総価比較額</t>
    <rPh sb="3" eb="5">
      <t>サンコウ</t>
    </rPh>
    <rPh sb="5" eb="6">
      <t>ソウ</t>
    </rPh>
    <rPh sb="6" eb="7">
      <t>カ</t>
    </rPh>
    <rPh sb="7" eb="9">
      <t>ヒカク</t>
    </rPh>
    <rPh sb="9" eb="10">
      <t>ガク</t>
    </rPh>
    <phoneticPr fontId="4"/>
  </si>
  <si>
    <t>一金</t>
    <rPh sb="0" eb="1">
      <t>イチ</t>
    </rPh>
    <rPh sb="1" eb="2">
      <t>キン</t>
    </rPh>
    <phoneticPr fontId="4"/>
  </si>
  <si>
    <t>円</t>
    <rPh sb="0" eb="1">
      <t>エン</t>
    </rPh>
    <phoneticPr fontId="4"/>
  </si>
  <si>
    <t>月</t>
    <rPh sb="0" eb="1">
      <t>ツキ</t>
    </rPh>
    <phoneticPr fontId="4"/>
  </si>
  <si>
    <t>基本料金</t>
    <rPh sb="0" eb="2">
      <t>キホン</t>
    </rPh>
    <rPh sb="2" eb="4">
      <t>リョウキン</t>
    </rPh>
    <phoneticPr fontId="4"/>
  </si>
  <si>
    <t>使用電力量料金</t>
    <rPh sb="0" eb="2">
      <t>シヨウ</t>
    </rPh>
    <rPh sb="2" eb="4">
      <t>デンリョク</t>
    </rPh>
    <rPh sb="4" eb="5">
      <t>リョウ</t>
    </rPh>
    <rPh sb="5" eb="7">
      <t>リョウキン</t>
    </rPh>
    <phoneticPr fontId="4"/>
  </si>
  <si>
    <t xml:space="preserve">契約電力   </t>
    <rPh sb="0" eb="2">
      <t>ケイヤク</t>
    </rPh>
    <rPh sb="2" eb="4">
      <t>デンリョク</t>
    </rPh>
    <phoneticPr fontId="4"/>
  </si>
  <si>
    <t>力率　　　　　</t>
    <rPh sb="0" eb="1">
      <t>リキ</t>
    </rPh>
    <rPh sb="1" eb="2">
      <t>リツ</t>
    </rPh>
    <phoneticPr fontId="4"/>
  </si>
  <si>
    <t>係数　　　　　　</t>
    <rPh sb="0" eb="2">
      <t>ケイスウ</t>
    </rPh>
    <phoneticPr fontId="4"/>
  </si>
  <si>
    <t>単価　　　　　　　　　　　　　</t>
    <rPh sb="0" eb="2">
      <t>タンカ</t>
    </rPh>
    <phoneticPr fontId="4"/>
  </si>
  <si>
    <t xml:space="preserve">計①            </t>
    <rPh sb="0" eb="1">
      <t>ケイ</t>
    </rPh>
    <phoneticPr fontId="4"/>
  </si>
  <si>
    <t>使用予定電力量</t>
    <rPh sb="0" eb="2">
      <t>シヨウ</t>
    </rPh>
    <rPh sb="2" eb="4">
      <t>ヨテイ</t>
    </rPh>
    <rPh sb="4" eb="6">
      <t>デンリョク</t>
    </rPh>
    <rPh sb="6" eb="7">
      <t>リョウ</t>
    </rPh>
    <phoneticPr fontId="4"/>
  </si>
  <si>
    <t>単価　　　　　　　　　</t>
    <rPh sb="0" eb="2">
      <t>タンカ</t>
    </rPh>
    <phoneticPr fontId="4"/>
  </si>
  <si>
    <t xml:space="preserve"> （kw）</t>
    <phoneticPr fontId="4"/>
  </si>
  <si>
    <t>（％）</t>
    <phoneticPr fontId="4"/>
  </si>
  <si>
    <t>　（185－力率）／100</t>
    <rPh sb="6" eb="7">
      <t>リキ</t>
    </rPh>
    <rPh sb="7" eb="8">
      <t>リツ</t>
    </rPh>
    <phoneticPr fontId="4"/>
  </si>
  <si>
    <t>（円／kw）</t>
    <rPh sb="1" eb="2">
      <t>エン</t>
    </rPh>
    <phoneticPr fontId="4"/>
  </si>
  <si>
    <t>（円）</t>
    <rPh sb="1" eb="2">
      <t>エン</t>
    </rPh>
    <phoneticPr fontId="4"/>
  </si>
  <si>
    <t xml:space="preserve"> （kwh）</t>
    <phoneticPr fontId="4"/>
  </si>
  <si>
    <t>（円／kwh）</t>
    <rPh sb="1" eb="2">
      <t>エン</t>
    </rPh>
    <phoneticPr fontId="4"/>
  </si>
  <si>
    <t xml:space="preserve"> （円）</t>
    <rPh sb="2" eb="3">
      <t>エン</t>
    </rPh>
    <phoneticPr fontId="4"/>
  </si>
  <si>
    <t>常用</t>
    <rPh sb="0" eb="2">
      <t>ジョウヨウ</t>
    </rPh>
    <phoneticPr fontId="4"/>
  </si>
  <si>
    <t>計</t>
    <rPh sb="0" eb="1">
      <t>ケイ</t>
    </rPh>
    <phoneticPr fontId="4"/>
  </si>
  <si>
    <t>消費税相当額</t>
    <rPh sb="0" eb="2">
      <t>ショウヒ</t>
    </rPh>
    <rPh sb="2" eb="3">
      <t>ゼイ</t>
    </rPh>
    <rPh sb="3" eb="6">
      <t>ソウトウガク</t>
    </rPh>
    <phoneticPr fontId="4"/>
  </si>
  <si>
    <t>※１</t>
    <phoneticPr fontId="4"/>
  </si>
  <si>
    <t>※１　参考総価比較額（消費税及び地方消費税を含まない金額・１円未満の端数があるときは、切り上げとする）</t>
    <rPh sb="3" eb="5">
      <t>サンコウ</t>
    </rPh>
    <rPh sb="5" eb="6">
      <t>ソウ</t>
    </rPh>
    <rPh sb="6" eb="7">
      <t>カ</t>
    </rPh>
    <rPh sb="7" eb="9">
      <t>ヒカク</t>
    </rPh>
    <rPh sb="9" eb="10">
      <t>ガク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2" eb="23">
      <t>フク</t>
    </rPh>
    <rPh sb="26" eb="28">
      <t>キンガク</t>
    </rPh>
    <rPh sb="30" eb="31">
      <t>エン</t>
    </rPh>
    <rPh sb="31" eb="33">
      <t>ミマン</t>
    </rPh>
    <rPh sb="34" eb="36">
      <t>ハスウ</t>
    </rPh>
    <rPh sb="43" eb="44">
      <t>キ</t>
    </rPh>
    <rPh sb="45" eb="46">
      <t>ア</t>
    </rPh>
    <phoneticPr fontId="4"/>
  </si>
  <si>
    <t>上記のとおり入札します。</t>
    <rPh sb="0" eb="2">
      <t>ジョウキ</t>
    </rPh>
    <rPh sb="6" eb="8">
      <t>ニュウサツ</t>
    </rPh>
    <phoneticPr fontId="4"/>
  </si>
  <si>
    <t>公益財団法人鹿児島県文化振興財団</t>
    <rPh sb="0" eb="2">
      <t>コウエキ</t>
    </rPh>
    <rPh sb="2" eb="4">
      <t>ザイダン</t>
    </rPh>
    <rPh sb="4" eb="6">
      <t>ホウジン</t>
    </rPh>
    <rPh sb="6" eb="10">
      <t>カゴシマケン</t>
    </rPh>
    <rPh sb="10" eb="12">
      <t>ブンカ</t>
    </rPh>
    <rPh sb="12" eb="14">
      <t>シンコウ</t>
    </rPh>
    <rPh sb="14" eb="16">
      <t>ザイダン</t>
    </rPh>
    <phoneticPr fontId="4"/>
  </si>
  <si>
    <t>殿</t>
    <rPh sb="0" eb="1">
      <t>ドノ</t>
    </rPh>
    <phoneticPr fontId="4"/>
  </si>
  <si>
    <t>住所</t>
    <rPh sb="0" eb="2">
      <t>ジュウショ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</si>
  <si>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</si>
  <si>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㊞</t>
    <phoneticPr fontId="4"/>
  </si>
  <si>
    <t>ピーク</t>
    <phoneticPr fontId="2"/>
  </si>
  <si>
    <t>夏季昼間</t>
    <rPh sb="0" eb="2">
      <t>カキ</t>
    </rPh>
    <rPh sb="2" eb="4">
      <t>ヒルマ</t>
    </rPh>
    <phoneticPr fontId="2"/>
  </si>
  <si>
    <t>他季昼間</t>
    <rPh sb="0" eb="1">
      <t>タ</t>
    </rPh>
    <rPh sb="1" eb="2">
      <t>キ</t>
    </rPh>
    <rPh sb="2" eb="4">
      <t>ヒルマ</t>
    </rPh>
    <phoneticPr fontId="2"/>
  </si>
  <si>
    <t>夜間</t>
    <rPh sb="0" eb="2">
      <t>ヤカン</t>
    </rPh>
    <phoneticPr fontId="2"/>
  </si>
  <si>
    <t xml:space="preserve">計(a）          </t>
    <rPh sb="0" eb="1">
      <t>ケイ</t>
    </rPh>
    <phoneticPr fontId="4"/>
  </si>
  <si>
    <t xml:space="preserve">計(b)        </t>
    <rPh sb="0" eb="1">
      <t>ケイ</t>
    </rPh>
    <phoneticPr fontId="4"/>
  </si>
  <si>
    <t>計（c)</t>
    <rPh sb="0" eb="1">
      <t>ケイ</t>
    </rPh>
    <phoneticPr fontId="4"/>
  </si>
  <si>
    <t xml:space="preserve">計(d)          </t>
    <rPh sb="0" eb="1">
      <t>ケイ</t>
    </rPh>
    <phoneticPr fontId="4"/>
  </si>
  <si>
    <t>※２　燃料費調整額及び再生可能エネルギー賦課金は、考慮しないものとする。</t>
  </si>
  <si>
    <t>計②</t>
    <rPh sb="0" eb="1">
      <t>ケイ</t>
    </rPh>
    <phoneticPr fontId="2"/>
  </si>
  <si>
    <t>（a+b+c+d）</t>
    <phoneticPr fontId="2"/>
  </si>
  <si>
    <t>総計
（税込）</t>
    <phoneticPr fontId="2"/>
  </si>
  <si>
    <t>①＋②</t>
    <phoneticPr fontId="2"/>
  </si>
  <si>
    <t>理事長　　本田　勝彦</t>
    <rPh sb="0" eb="3">
      <t>リジチョウ</t>
    </rPh>
    <rPh sb="5" eb="7">
      <t>ホンダ</t>
    </rPh>
    <rPh sb="8" eb="10">
      <t>カツヒコ</t>
    </rPh>
    <phoneticPr fontId="4"/>
  </si>
  <si>
    <t>平成３１年　　　月　　　日</t>
    <rPh sb="0" eb="2">
      <t>ヘイセイ</t>
    </rPh>
    <rPh sb="4" eb="5">
      <t>ネン</t>
    </rPh>
    <rPh sb="8" eb="9">
      <t>ガツ</t>
    </rPh>
    <rPh sb="12" eb="13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</si>
</sst>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double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38" fontId="0" fillId="0" borderId="0" xfId="1" applyFont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11" xfId="1" applyFont="1" applyBorder="1" applyAlignment="1">
      <alignment horizontal="center" vertical="center" wrapText="1"/>
    </xf>
    <xf numFmtId="38" fontId="0" fillId="0" borderId="14" xfId="1" applyFont="1" applyBorder="1" applyAlignment="1">
      <alignment horizontal="center" vertical="center" wrapText="1"/>
    </xf>
    <xf numFmtId="38" fontId="7" fillId="0" borderId="16" xfId="1" applyFont="1" applyBorder="1" applyAlignment="1">
      <alignment horizontal="center" vertical="center" wrapText="1"/>
    </xf>
    <xf numFmtId="38" fontId="8" fillId="0" borderId="16" xfId="1" applyFont="1" applyBorder="1" applyAlignment="1">
      <alignment horizontal="center" vertical="center" wrapText="1"/>
    </xf>
    <xf numFmtId="38" fontId="9" fillId="0" borderId="16" xfId="1" applyFont="1" applyBorder="1" applyAlignment="1">
      <alignment horizontal="center" vertical="center" wrapText="1"/>
    </xf>
    <xf numFmtId="38" fontId="8" fillId="0" borderId="17" xfId="1" applyFont="1" applyBorder="1" applyAlignment="1">
      <alignment horizontal="center" vertical="center" wrapText="1"/>
    </xf>
    <xf numFmtId="38" fontId="7" fillId="0" borderId="19" xfId="1" applyFont="1" applyBorder="1" applyAlignment="1">
      <alignment horizontal="center" vertical="center" wrapText="1"/>
    </xf>
    <xf numFmtId="38" fontId="0" fillId="0" borderId="20" xfId="1" applyFont="1" applyBorder="1" applyAlignment="1">
      <alignment horizontal="right" vertical="center"/>
    </xf>
    <xf numFmtId="38" fontId="0" fillId="0" borderId="21" xfId="1" applyFont="1" applyBorder="1" applyAlignment="1">
      <alignment vertical="center"/>
    </xf>
    <xf numFmtId="40" fontId="0" fillId="0" borderId="21" xfId="1" applyNumberFormat="1" applyFont="1" applyBorder="1" applyAlignment="1">
      <alignment vertical="center"/>
    </xf>
    <xf numFmtId="38" fontId="10" fillId="0" borderId="21" xfId="1" applyFont="1" applyBorder="1" applyAlignment="1">
      <alignment horizontal="center" vertical="center"/>
    </xf>
    <xf numFmtId="38" fontId="0" fillId="0" borderId="22" xfId="1" applyFont="1" applyBorder="1" applyAlignment="1">
      <alignment vertical="center"/>
    </xf>
    <xf numFmtId="38" fontId="0" fillId="0" borderId="23" xfId="1" applyFont="1" applyBorder="1" applyAlignment="1">
      <alignment vertical="center"/>
    </xf>
    <xf numFmtId="38" fontId="0" fillId="0" borderId="24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40" fontId="0" fillId="0" borderId="25" xfId="1" applyNumberFormat="1" applyFont="1" applyBorder="1" applyAlignment="1">
      <alignment vertical="center"/>
    </xf>
    <xf numFmtId="38" fontId="11" fillId="0" borderId="25" xfId="1" applyFont="1" applyBorder="1" applyAlignment="1">
      <alignment horizontal="center" vertical="center"/>
    </xf>
    <xf numFmtId="38" fontId="0" fillId="0" borderId="11" xfId="1" applyFont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38" fontId="0" fillId="0" borderId="29" xfId="1" applyFont="1" applyBorder="1" applyAlignment="1">
      <alignment vertical="center"/>
    </xf>
    <xf numFmtId="38" fontId="0" fillId="0" borderId="30" xfId="1" applyFont="1" applyBorder="1" applyAlignment="1">
      <alignment vertical="center"/>
    </xf>
    <xf numFmtId="40" fontId="0" fillId="0" borderId="31" xfId="1" applyNumberFormat="1" applyFont="1" applyBorder="1" applyAlignment="1">
      <alignment vertical="center"/>
    </xf>
    <xf numFmtId="38" fontId="0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0" fillId="0" borderId="31" xfId="1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0" fillId="0" borderId="32" xfId="1" applyFont="1" applyBorder="1" applyAlignment="1">
      <alignment vertical="center"/>
    </xf>
    <xf numFmtId="38" fontId="0" fillId="0" borderId="33" xfId="1" applyFont="1" applyBorder="1" applyAlignment="1">
      <alignment vertical="center"/>
    </xf>
    <xf numFmtId="38" fontId="0" fillId="0" borderId="6" xfId="1" applyFont="1" applyBorder="1" applyAlignment="1">
      <alignment horizontal="center" vertical="center"/>
    </xf>
    <xf numFmtId="38" fontId="0" fillId="0" borderId="6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0" fillId="0" borderId="35" xfId="1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12" fillId="0" borderId="0" xfId="1" applyFont="1" applyBorder="1" applyAlignment="1">
      <alignment horizontal="center" vertical="center"/>
    </xf>
    <xf numFmtId="38" fontId="0" fillId="0" borderId="12" xfId="1" applyFont="1" applyBorder="1" applyAlignment="1">
      <alignment vertical="center"/>
    </xf>
    <xf numFmtId="38" fontId="7" fillId="0" borderId="37" xfId="1" applyFont="1" applyBorder="1" applyAlignment="1">
      <alignment horizontal="center" vertical="center"/>
    </xf>
    <xf numFmtId="38" fontId="0" fillId="0" borderId="4" xfId="1" applyFont="1" applyBorder="1" applyAlignment="1">
      <alignment horizontal="left" vertical="center"/>
    </xf>
    <xf numFmtId="38" fontId="0" fillId="0" borderId="6" xfId="1" applyFont="1" applyBorder="1" applyAlignment="1">
      <alignment horizontal="right" vertical="center"/>
    </xf>
    <xf numFmtId="38" fontId="0" fillId="0" borderId="38" xfId="1" applyFont="1" applyBorder="1" applyAlignment="1">
      <alignment vertical="center"/>
    </xf>
    <xf numFmtId="38" fontId="0" fillId="0" borderId="46" xfId="1" applyFont="1" applyBorder="1" applyAlignment="1">
      <alignment vertical="center"/>
    </xf>
    <xf numFmtId="38" fontId="0" fillId="0" borderId="47" xfId="1" applyFont="1" applyBorder="1" applyAlignment="1">
      <alignment vertical="center"/>
    </xf>
    <xf numFmtId="38" fontId="0" fillId="0" borderId="48" xfId="1" applyFont="1" applyBorder="1" applyAlignment="1">
      <alignment vertical="center"/>
    </xf>
    <xf numFmtId="38" fontId="0" fillId="0" borderId="45" xfId="1" applyFont="1" applyBorder="1" applyAlignment="1">
      <alignment vertical="center"/>
    </xf>
    <xf numFmtId="38" fontId="0" fillId="0" borderId="0" xfId="1" applyFont="1" applyBorder="1" applyAlignment="1">
      <alignment horizontal="distributed" vertical="center"/>
    </xf>
    <xf numFmtId="38" fontId="0" fillId="0" borderId="27" xfId="1" applyFont="1" applyBorder="1" applyAlignment="1">
      <alignment horizontal="center" vertical="center"/>
    </xf>
    <xf numFmtId="38" fontId="0" fillId="0" borderId="28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6" fillId="0" borderId="6" xfId="1" applyFont="1" applyBorder="1" applyAlignment="1">
      <alignment vertical="center"/>
    </xf>
    <xf numFmtId="38" fontId="0" fillId="0" borderId="8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 wrapText="1"/>
    </xf>
    <xf numFmtId="38" fontId="0" fillId="0" borderId="13" xfId="1" applyFont="1" applyBorder="1" applyAlignment="1">
      <alignment horizontal="center" vertical="center" wrapText="1"/>
    </xf>
    <xf numFmtId="38" fontId="8" fillId="0" borderId="17" xfId="1" applyFont="1" applyBorder="1" applyAlignment="1">
      <alignment horizontal="center" vertical="center" wrapText="1"/>
    </xf>
    <xf numFmtId="38" fontId="8" fillId="0" borderId="18" xfId="1" applyFont="1" applyBorder="1" applyAlignment="1">
      <alignment horizontal="center" vertical="center" wrapText="1"/>
    </xf>
    <xf numFmtId="38" fontId="0" fillId="0" borderId="36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 wrapText="1"/>
    </xf>
    <xf numFmtId="38" fontId="0" fillId="0" borderId="4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tabSelected="1" topLeftCell="A9" workbookViewId="0">
      <selection activeCell="W32" sqref="W32"/>
    </sheetView>
  </sheetViews>
  <sheetFormatPr defaultRowHeight="13.5" x14ac:dyDescent="0.15"/>
  <cols>
    <col min="1" max="1" width="5.125" style="1" customWidth="1"/>
    <col min="2" max="2" width="5.5" style="1" customWidth="1"/>
    <col min="3" max="3" width="5.25" style="1" bestFit="1" customWidth="1"/>
    <col min="4" max="4" width="7.875" style="1" customWidth="1"/>
    <col min="5" max="5" width="4.375" style="1" customWidth="1"/>
    <col min="6" max="19" width="9.625" style="1" customWidth="1"/>
    <col min="20" max="20" width="14.625" style="1" customWidth="1"/>
    <col min="21" max="21" width="14.5" style="1" customWidth="1"/>
    <col min="22" max="22" width="9" style="1"/>
    <col min="23" max="23" width="11.75" style="1" bestFit="1" customWidth="1"/>
    <col min="24" max="16384" width="9" style="1"/>
  </cols>
  <sheetData>
    <row r="1" spans="1:22" ht="14.25" thickBot="1" x14ac:dyDescent="0.2"/>
    <row r="2" spans="1:22" ht="37.5" customHeight="1" thickBot="1" x14ac:dyDescent="0.2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/>
    </row>
    <row r="3" spans="1:22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4"/>
    </row>
    <row r="4" spans="1:22" x14ac:dyDescent="0.15">
      <c r="A4" s="2"/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</row>
    <row r="5" spans="1:22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</row>
    <row r="6" spans="1:22" x14ac:dyDescent="0.15">
      <c r="A6" s="2"/>
      <c r="B6" s="3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 spans="1:22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</row>
    <row r="8" spans="1:22" ht="22.5" customHeight="1" x14ac:dyDescent="0.15">
      <c r="A8" s="2"/>
      <c r="B8" s="5" t="s">
        <v>3</v>
      </c>
      <c r="C8" s="63">
        <f>U28</f>
        <v>0</v>
      </c>
      <c r="D8" s="63"/>
      <c r="E8" s="63"/>
      <c r="F8" s="63"/>
      <c r="G8" s="5" t="s">
        <v>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</row>
    <row r="9" spans="1:22" ht="14.25" thickBot="1" x14ac:dyDescent="0.2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9"/>
      <c r="U9" s="6"/>
    </row>
    <row r="10" spans="1:22" ht="21" customHeight="1" x14ac:dyDescent="0.15">
      <c r="A10" s="64" t="s">
        <v>5</v>
      </c>
      <c r="B10" s="57" t="s">
        <v>6</v>
      </c>
      <c r="C10" s="58"/>
      <c r="D10" s="58"/>
      <c r="E10" s="58"/>
      <c r="F10" s="58"/>
      <c r="G10" s="59"/>
      <c r="H10" s="71" t="s">
        <v>7</v>
      </c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3"/>
      <c r="U10" s="74" t="s">
        <v>45</v>
      </c>
      <c r="V10" s="2"/>
    </row>
    <row r="11" spans="1:22" ht="21" customHeight="1" x14ac:dyDescent="0.15">
      <c r="A11" s="65"/>
      <c r="B11" s="54"/>
      <c r="C11" s="55"/>
      <c r="D11" s="55"/>
      <c r="E11" s="55"/>
      <c r="F11" s="55"/>
      <c r="G11" s="56"/>
      <c r="H11" s="54" t="s">
        <v>34</v>
      </c>
      <c r="I11" s="55"/>
      <c r="J11" s="56"/>
      <c r="K11" s="54" t="s">
        <v>35</v>
      </c>
      <c r="L11" s="55"/>
      <c r="M11" s="56"/>
      <c r="N11" s="54" t="s">
        <v>36</v>
      </c>
      <c r="O11" s="55"/>
      <c r="P11" s="56"/>
      <c r="Q11" s="54" t="s">
        <v>37</v>
      </c>
      <c r="R11" s="55"/>
      <c r="S11" s="56"/>
      <c r="T11" s="40" t="s">
        <v>43</v>
      </c>
      <c r="U11" s="75"/>
      <c r="V11" s="3"/>
    </row>
    <row r="12" spans="1:22" ht="27" x14ac:dyDescent="0.15">
      <c r="A12" s="65"/>
      <c r="B12" s="7" t="s">
        <v>8</v>
      </c>
      <c r="C12" s="7" t="s">
        <v>9</v>
      </c>
      <c r="D12" s="7" t="s">
        <v>10</v>
      </c>
      <c r="E12" s="67" t="s">
        <v>11</v>
      </c>
      <c r="F12" s="68"/>
      <c r="G12" s="7" t="s">
        <v>12</v>
      </c>
      <c r="H12" s="7" t="s">
        <v>13</v>
      </c>
      <c r="I12" s="7" t="s">
        <v>14</v>
      </c>
      <c r="J12" s="7" t="s">
        <v>38</v>
      </c>
      <c r="K12" s="7" t="s">
        <v>13</v>
      </c>
      <c r="L12" s="7" t="s">
        <v>14</v>
      </c>
      <c r="M12" s="7" t="s">
        <v>39</v>
      </c>
      <c r="N12" s="7" t="s">
        <v>13</v>
      </c>
      <c r="O12" s="7" t="s">
        <v>14</v>
      </c>
      <c r="P12" s="7" t="s">
        <v>40</v>
      </c>
      <c r="Q12" s="7" t="s">
        <v>13</v>
      </c>
      <c r="R12" s="7" t="s">
        <v>14</v>
      </c>
      <c r="S12" s="7" t="s">
        <v>41</v>
      </c>
      <c r="T12" s="8" t="s">
        <v>44</v>
      </c>
      <c r="U12" s="8" t="s">
        <v>46</v>
      </c>
    </row>
    <row r="13" spans="1:22" ht="18.75" thickBot="1" x14ac:dyDescent="0.2">
      <c r="A13" s="66"/>
      <c r="B13" s="9" t="s">
        <v>15</v>
      </c>
      <c r="C13" s="10" t="s">
        <v>16</v>
      </c>
      <c r="D13" s="11" t="s">
        <v>17</v>
      </c>
      <c r="E13" s="69" t="s">
        <v>18</v>
      </c>
      <c r="F13" s="70"/>
      <c r="G13" s="12" t="s">
        <v>19</v>
      </c>
      <c r="H13" s="10" t="s">
        <v>20</v>
      </c>
      <c r="I13" s="12" t="s">
        <v>21</v>
      </c>
      <c r="J13" s="10" t="s">
        <v>22</v>
      </c>
      <c r="K13" s="10" t="s">
        <v>20</v>
      </c>
      <c r="L13" s="12" t="s">
        <v>21</v>
      </c>
      <c r="M13" s="10" t="s">
        <v>22</v>
      </c>
      <c r="N13" s="10" t="s">
        <v>20</v>
      </c>
      <c r="O13" s="12" t="s">
        <v>21</v>
      </c>
      <c r="P13" s="10" t="s">
        <v>22</v>
      </c>
      <c r="Q13" s="10" t="s">
        <v>20</v>
      </c>
      <c r="R13" s="12" t="s">
        <v>21</v>
      </c>
      <c r="S13" s="10" t="s">
        <v>22</v>
      </c>
      <c r="T13" s="13" t="s">
        <v>22</v>
      </c>
      <c r="U13" s="13" t="s">
        <v>22</v>
      </c>
    </row>
    <row r="14" spans="1:22" ht="24.75" customHeight="1" thickTop="1" x14ac:dyDescent="0.15">
      <c r="A14" s="14">
        <v>4</v>
      </c>
      <c r="B14" s="15">
        <v>217</v>
      </c>
      <c r="C14" s="15">
        <v>100</v>
      </c>
      <c r="D14" s="16">
        <v>0.85</v>
      </c>
      <c r="E14" s="17" t="s">
        <v>23</v>
      </c>
      <c r="F14" s="15"/>
      <c r="G14" s="15">
        <f>B14*D14*F14</f>
        <v>0</v>
      </c>
      <c r="H14" s="47"/>
      <c r="I14" s="47"/>
      <c r="J14" s="50">
        <f>H14*I14</f>
        <v>0</v>
      </c>
      <c r="K14" s="47"/>
      <c r="L14" s="47"/>
      <c r="M14" s="50">
        <f>K14*L14</f>
        <v>0</v>
      </c>
      <c r="N14" s="18">
        <v>12000</v>
      </c>
      <c r="O14" s="18"/>
      <c r="P14" s="15">
        <f>N14*O14</f>
        <v>0</v>
      </c>
      <c r="Q14" s="18">
        <v>7000</v>
      </c>
      <c r="R14" s="18"/>
      <c r="S14" s="15">
        <f>Q14*R14</f>
        <v>0</v>
      </c>
      <c r="T14" s="19">
        <f>J14+M14+P14+S14</f>
        <v>0</v>
      </c>
      <c r="U14" s="19">
        <f>G14+T14</f>
        <v>0</v>
      </c>
    </row>
    <row r="15" spans="1:22" ht="24.75" customHeight="1" x14ac:dyDescent="0.15">
      <c r="A15" s="20">
        <v>5</v>
      </c>
      <c r="B15" s="21">
        <v>217</v>
      </c>
      <c r="C15" s="21">
        <v>100</v>
      </c>
      <c r="D15" s="22">
        <v>0.85</v>
      </c>
      <c r="E15" s="23" t="s">
        <v>23</v>
      </c>
      <c r="F15" s="21"/>
      <c r="G15" s="21">
        <f>B15*D15*F15</f>
        <v>0</v>
      </c>
      <c r="H15" s="48"/>
      <c r="I15" s="48"/>
      <c r="J15" s="49">
        <f t="shared" ref="J15:J25" si="0">H15*I15</f>
        <v>0</v>
      </c>
      <c r="K15" s="48"/>
      <c r="L15" s="48"/>
      <c r="M15" s="49">
        <f t="shared" ref="M15:M25" si="1">K15*L15</f>
        <v>0</v>
      </c>
      <c r="N15" s="24">
        <v>10000</v>
      </c>
      <c r="O15" s="24"/>
      <c r="P15" s="21">
        <f>N15*O15</f>
        <v>0</v>
      </c>
      <c r="Q15" s="24">
        <v>9000</v>
      </c>
      <c r="R15" s="24"/>
      <c r="S15" s="21">
        <f>Q15*R15</f>
        <v>0</v>
      </c>
      <c r="T15" s="25">
        <f>J15+M15+P15+S15</f>
        <v>0</v>
      </c>
      <c r="U15" s="25">
        <f>G15+T15</f>
        <v>0</v>
      </c>
    </row>
    <row r="16" spans="1:22" ht="24.75" customHeight="1" x14ac:dyDescent="0.15">
      <c r="A16" s="20">
        <v>6</v>
      </c>
      <c r="B16" s="21">
        <v>217</v>
      </c>
      <c r="C16" s="21">
        <v>100</v>
      </c>
      <c r="D16" s="22">
        <v>0.85</v>
      </c>
      <c r="E16" s="23" t="s">
        <v>23</v>
      </c>
      <c r="F16" s="21"/>
      <c r="G16" s="21">
        <f t="shared" ref="G15:G25" si="2">B16*D16*F16</f>
        <v>0</v>
      </c>
      <c r="H16" s="49"/>
      <c r="I16" s="49"/>
      <c r="J16" s="49">
        <f t="shared" si="0"/>
        <v>0</v>
      </c>
      <c r="K16" s="49"/>
      <c r="L16" s="49"/>
      <c r="M16" s="49">
        <f t="shared" si="1"/>
        <v>0</v>
      </c>
      <c r="N16" s="24">
        <v>15000</v>
      </c>
      <c r="O16" s="24"/>
      <c r="P16" s="21">
        <f t="shared" ref="P15:P25" si="3">N16*O16</f>
        <v>0</v>
      </c>
      <c r="Q16" s="24">
        <v>7000</v>
      </c>
      <c r="R16" s="24"/>
      <c r="S16" s="21">
        <f t="shared" ref="S15:S25" si="4">Q16*R16</f>
        <v>0</v>
      </c>
      <c r="T16" s="25">
        <f>J16+M16+P16+S16</f>
        <v>0</v>
      </c>
      <c r="U16" s="25">
        <f>G16+T16</f>
        <v>0</v>
      </c>
    </row>
    <row r="17" spans="1:23" ht="24.75" customHeight="1" x14ac:dyDescent="0.15">
      <c r="A17" s="20">
        <v>7</v>
      </c>
      <c r="B17" s="21">
        <v>217</v>
      </c>
      <c r="C17" s="21">
        <v>100</v>
      </c>
      <c r="D17" s="22">
        <v>0.85</v>
      </c>
      <c r="E17" s="23" t="s">
        <v>23</v>
      </c>
      <c r="F17" s="21"/>
      <c r="G17" s="21">
        <f t="shared" si="2"/>
        <v>0</v>
      </c>
      <c r="H17" s="24">
        <v>9000</v>
      </c>
      <c r="I17" s="24"/>
      <c r="J17" s="21">
        <f t="shared" si="0"/>
        <v>0</v>
      </c>
      <c r="K17" s="24">
        <v>19000</v>
      </c>
      <c r="L17" s="24"/>
      <c r="M17" s="21">
        <f t="shared" si="1"/>
        <v>0</v>
      </c>
      <c r="N17" s="48"/>
      <c r="O17" s="48"/>
      <c r="P17" s="49">
        <f t="shared" si="3"/>
        <v>0</v>
      </c>
      <c r="Q17" s="24">
        <v>14000</v>
      </c>
      <c r="R17" s="24"/>
      <c r="S17" s="21">
        <f t="shared" si="4"/>
        <v>0</v>
      </c>
      <c r="T17" s="25">
        <f>J17+M17+P17+S17</f>
        <v>0</v>
      </c>
      <c r="U17" s="25">
        <f t="shared" ref="U16:U26" si="5">G17+T17</f>
        <v>0</v>
      </c>
    </row>
    <row r="18" spans="1:23" ht="24.75" customHeight="1" x14ac:dyDescent="0.15">
      <c r="A18" s="20">
        <v>8</v>
      </c>
      <c r="B18" s="21">
        <v>217</v>
      </c>
      <c r="C18" s="21">
        <v>100</v>
      </c>
      <c r="D18" s="22">
        <v>0.85</v>
      </c>
      <c r="E18" s="23" t="s">
        <v>23</v>
      </c>
      <c r="F18" s="21"/>
      <c r="G18" s="21">
        <f t="shared" si="2"/>
        <v>0</v>
      </c>
      <c r="H18" s="24">
        <v>11500</v>
      </c>
      <c r="I18" s="24"/>
      <c r="J18" s="21">
        <f t="shared" si="0"/>
        <v>0</v>
      </c>
      <c r="K18" s="24">
        <v>23000</v>
      </c>
      <c r="L18" s="24"/>
      <c r="M18" s="21">
        <f t="shared" si="1"/>
        <v>0</v>
      </c>
      <c r="N18" s="48"/>
      <c r="O18" s="48"/>
      <c r="P18" s="49">
        <f t="shared" si="3"/>
        <v>0</v>
      </c>
      <c r="Q18" s="24">
        <v>13500</v>
      </c>
      <c r="R18" s="24"/>
      <c r="S18" s="21">
        <f t="shared" si="4"/>
        <v>0</v>
      </c>
      <c r="T18" s="25">
        <f>J18+M18+P18+S18</f>
        <v>0</v>
      </c>
      <c r="U18" s="25">
        <f>G18+T18</f>
        <v>0</v>
      </c>
    </row>
    <row r="19" spans="1:23" ht="24.75" customHeight="1" x14ac:dyDescent="0.15">
      <c r="A19" s="20">
        <v>9</v>
      </c>
      <c r="B19" s="21">
        <v>217</v>
      </c>
      <c r="C19" s="21">
        <v>100</v>
      </c>
      <c r="D19" s="22">
        <v>0.85</v>
      </c>
      <c r="E19" s="23" t="s">
        <v>23</v>
      </c>
      <c r="F19" s="21"/>
      <c r="G19" s="21">
        <f t="shared" si="2"/>
        <v>0</v>
      </c>
      <c r="H19" s="24">
        <v>6000</v>
      </c>
      <c r="I19" s="24"/>
      <c r="J19" s="21">
        <f t="shared" si="0"/>
        <v>0</v>
      </c>
      <c r="K19" s="24">
        <v>11500</v>
      </c>
      <c r="L19" s="24"/>
      <c r="M19" s="21">
        <f t="shared" si="1"/>
        <v>0</v>
      </c>
      <c r="N19" s="49"/>
      <c r="O19" s="49"/>
      <c r="P19" s="49">
        <f t="shared" si="3"/>
        <v>0</v>
      </c>
      <c r="Q19" s="24">
        <v>10500</v>
      </c>
      <c r="R19" s="24"/>
      <c r="S19" s="21">
        <f t="shared" si="4"/>
        <v>0</v>
      </c>
      <c r="T19" s="25">
        <f>J19+M19+P19+S19</f>
        <v>0</v>
      </c>
      <c r="U19" s="25">
        <f t="shared" si="5"/>
        <v>0</v>
      </c>
    </row>
    <row r="20" spans="1:23" ht="24.75" customHeight="1" x14ac:dyDescent="0.15">
      <c r="A20" s="20">
        <v>10</v>
      </c>
      <c r="B20" s="21">
        <v>217</v>
      </c>
      <c r="C20" s="21">
        <v>100</v>
      </c>
      <c r="D20" s="22">
        <v>0.85</v>
      </c>
      <c r="E20" s="23" t="s">
        <v>23</v>
      </c>
      <c r="F20" s="21"/>
      <c r="G20" s="21">
        <f t="shared" si="2"/>
        <v>0</v>
      </c>
      <c r="H20" s="48"/>
      <c r="I20" s="48"/>
      <c r="J20" s="49">
        <f t="shared" si="0"/>
        <v>0</v>
      </c>
      <c r="K20" s="48"/>
      <c r="L20" s="48"/>
      <c r="M20" s="49">
        <f t="shared" si="1"/>
        <v>0</v>
      </c>
      <c r="N20" s="24">
        <v>13000</v>
      </c>
      <c r="O20" s="24"/>
      <c r="P20" s="21">
        <f t="shared" si="3"/>
        <v>0</v>
      </c>
      <c r="Q20" s="24">
        <v>7000</v>
      </c>
      <c r="R20" s="24"/>
      <c r="S20" s="21">
        <f t="shared" si="4"/>
        <v>0</v>
      </c>
      <c r="T20" s="25">
        <f>J20+M20+P20+S20</f>
        <v>0</v>
      </c>
      <c r="U20" s="25">
        <f t="shared" si="5"/>
        <v>0</v>
      </c>
    </row>
    <row r="21" spans="1:23" ht="24.75" customHeight="1" x14ac:dyDescent="0.15">
      <c r="A21" s="20">
        <v>11</v>
      </c>
      <c r="B21" s="21">
        <v>217</v>
      </c>
      <c r="C21" s="21">
        <v>100</v>
      </c>
      <c r="D21" s="22">
        <v>0.85</v>
      </c>
      <c r="E21" s="23" t="s">
        <v>23</v>
      </c>
      <c r="F21" s="21"/>
      <c r="G21" s="21">
        <f t="shared" si="2"/>
        <v>0</v>
      </c>
      <c r="H21" s="48"/>
      <c r="I21" s="48"/>
      <c r="J21" s="49">
        <f t="shared" si="0"/>
        <v>0</v>
      </c>
      <c r="K21" s="48"/>
      <c r="L21" s="48"/>
      <c r="M21" s="49">
        <f t="shared" si="1"/>
        <v>0</v>
      </c>
      <c r="N21" s="24">
        <v>13000</v>
      </c>
      <c r="O21" s="24"/>
      <c r="P21" s="21">
        <f t="shared" si="3"/>
        <v>0</v>
      </c>
      <c r="Q21" s="24">
        <v>8000</v>
      </c>
      <c r="R21" s="24"/>
      <c r="S21" s="21">
        <f t="shared" si="4"/>
        <v>0</v>
      </c>
      <c r="T21" s="25">
        <f>J21+M21+P21+S21</f>
        <v>0</v>
      </c>
      <c r="U21" s="25">
        <f t="shared" si="5"/>
        <v>0</v>
      </c>
    </row>
    <row r="22" spans="1:23" ht="24.75" customHeight="1" x14ac:dyDescent="0.15">
      <c r="A22" s="20">
        <v>12</v>
      </c>
      <c r="B22" s="21">
        <v>217</v>
      </c>
      <c r="C22" s="21">
        <v>100</v>
      </c>
      <c r="D22" s="22">
        <v>0.85</v>
      </c>
      <c r="E22" s="23" t="s">
        <v>23</v>
      </c>
      <c r="F22" s="21"/>
      <c r="G22" s="21">
        <f t="shared" si="2"/>
        <v>0</v>
      </c>
      <c r="H22" s="48"/>
      <c r="I22" s="48"/>
      <c r="J22" s="49">
        <f t="shared" si="0"/>
        <v>0</v>
      </c>
      <c r="K22" s="48"/>
      <c r="L22" s="48"/>
      <c r="M22" s="49">
        <f t="shared" si="1"/>
        <v>0</v>
      </c>
      <c r="N22" s="24">
        <v>25000</v>
      </c>
      <c r="O22" s="24"/>
      <c r="P22" s="21">
        <f t="shared" si="3"/>
        <v>0</v>
      </c>
      <c r="Q22" s="24">
        <v>12000</v>
      </c>
      <c r="R22" s="24"/>
      <c r="S22" s="21">
        <f t="shared" si="4"/>
        <v>0</v>
      </c>
      <c r="T22" s="25">
        <f>J22+M22+P22+S22</f>
        <v>0</v>
      </c>
      <c r="U22" s="25">
        <f t="shared" si="5"/>
        <v>0</v>
      </c>
    </row>
    <row r="23" spans="1:23" ht="24.75" customHeight="1" x14ac:dyDescent="0.15">
      <c r="A23" s="20">
        <v>1</v>
      </c>
      <c r="B23" s="21">
        <v>217</v>
      </c>
      <c r="C23" s="21">
        <v>100</v>
      </c>
      <c r="D23" s="22">
        <v>0.85</v>
      </c>
      <c r="E23" s="23" t="s">
        <v>23</v>
      </c>
      <c r="F23" s="21"/>
      <c r="G23" s="21">
        <f t="shared" si="2"/>
        <v>0</v>
      </c>
      <c r="H23" s="48"/>
      <c r="I23" s="48"/>
      <c r="J23" s="49">
        <f t="shared" si="0"/>
        <v>0</v>
      </c>
      <c r="K23" s="48"/>
      <c r="L23" s="48"/>
      <c r="M23" s="49">
        <f t="shared" si="1"/>
        <v>0</v>
      </c>
      <c r="N23" s="24">
        <v>27500</v>
      </c>
      <c r="O23" s="24"/>
      <c r="P23" s="21">
        <f t="shared" si="3"/>
        <v>0</v>
      </c>
      <c r="Q23" s="24">
        <v>13500</v>
      </c>
      <c r="R23" s="24"/>
      <c r="S23" s="21">
        <f t="shared" si="4"/>
        <v>0</v>
      </c>
      <c r="T23" s="25">
        <f>J23+M23+P23+S23</f>
        <v>0</v>
      </c>
      <c r="U23" s="25">
        <f t="shared" si="5"/>
        <v>0</v>
      </c>
    </row>
    <row r="24" spans="1:23" ht="24.75" customHeight="1" x14ac:dyDescent="0.15">
      <c r="A24" s="20">
        <v>2</v>
      </c>
      <c r="B24" s="21">
        <v>217</v>
      </c>
      <c r="C24" s="21">
        <v>100</v>
      </c>
      <c r="D24" s="22">
        <v>0.85</v>
      </c>
      <c r="E24" s="23" t="s">
        <v>23</v>
      </c>
      <c r="F24" s="21"/>
      <c r="G24" s="21">
        <f t="shared" si="2"/>
        <v>0</v>
      </c>
      <c r="H24" s="48"/>
      <c r="I24" s="48"/>
      <c r="J24" s="49">
        <f t="shared" si="0"/>
        <v>0</v>
      </c>
      <c r="K24" s="48"/>
      <c r="L24" s="48"/>
      <c r="M24" s="49">
        <f t="shared" si="1"/>
        <v>0</v>
      </c>
      <c r="N24" s="24">
        <v>22000</v>
      </c>
      <c r="O24" s="24"/>
      <c r="P24" s="21">
        <f t="shared" si="3"/>
        <v>0</v>
      </c>
      <c r="Q24" s="24">
        <v>11000</v>
      </c>
      <c r="R24" s="24"/>
      <c r="S24" s="21">
        <f t="shared" si="4"/>
        <v>0</v>
      </c>
      <c r="T24" s="25">
        <f>J24+M24+P24+S24</f>
        <v>0</v>
      </c>
      <c r="U24" s="25">
        <f t="shared" si="5"/>
        <v>0</v>
      </c>
    </row>
    <row r="25" spans="1:23" ht="24.75" customHeight="1" thickBot="1" x14ac:dyDescent="0.2">
      <c r="A25" s="20">
        <v>3</v>
      </c>
      <c r="B25" s="21">
        <v>217</v>
      </c>
      <c r="C25" s="21">
        <v>100</v>
      </c>
      <c r="D25" s="22">
        <v>0.85</v>
      </c>
      <c r="E25" s="23" t="s">
        <v>23</v>
      </c>
      <c r="F25" s="21"/>
      <c r="G25" s="21">
        <f t="shared" si="2"/>
        <v>0</v>
      </c>
      <c r="H25" s="49"/>
      <c r="I25" s="49"/>
      <c r="J25" s="49">
        <f t="shared" si="0"/>
        <v>0</v>
      </c>
      <c r="K25" s="49"/>
      <c r="L25" s="49"/>
      <c r="M25" s="49">
        <f t="shared" si="1"/>
        <v>0</v>
      </c>
      <c r="N25" s="24">
        <v>21000</v>
      </c>
      <c r="O25" s="24"/>
      <c r="P25" s="21">
        <f t="shared" si="3"/>
        <v>0</v>
      </c>
      <c r="Q25" s="24">
        <v>9000</v>
      </c>
      <c r="R25" s="24"/>
      <c r="S25" s="21">
        <f t="shared" si="4"/>
        <v>0</v>
      </c>
      <c r="T25" s="25">
        <f>J25+M25+P25+S25</f>
        <v>0</v>
      </c>
      <c r="U25" s="25">
        <f>G25+T25</f>
        <v>0</v>
      </c>
    </row>
    <row r="26" spans="1:23" ht="24.75" customHeight="1" thickBot="1" x14ac:dyDescent="0.2">
      <c r="A26" s="52" t="s">
        <v>24</v>
      </c>
      <c r="B26" s="53"/>
      <c r="C26" s="53"/>
      <c r="D26" s="53"/>
      <c r="E26" s="53"/>
      <c r="F26" s="53"/>
      <c r="G26" s="26">
        <f>SUM(G14:G25)</f>
        <v>0</v>
      </c>
      <c r="H26" s="26">
        <f>SUM(H14:H25)</f>
        <v>26500</v>
      </c>
      <c r="I26" s="27"/>
      <c r="J26" s="28">
        <f>SUM(J14:J25)</f>
        <v>0</v>
      </c>
      <c r="K26" s="26">
        <f>SUM(K14:K25)</f>
        <v>53500</v>
      </c>
      <c r="L26" s="27"/>
      <c r="M26" s="28">
        <f>SUM(M14:M25)</f>
        <v>0</v>
      </c>
      <c r="N26" s="26">
        <f>SUM(N14:N25)</f>
        <v>158500</v>
      </c>
      <c r="O26" s="27"/>
      <c r="P26" s="28">
        <f>SUM(P14:P25)</f>
        <v>0</v>
      </c>
      <c r="Q26" s="26">
        <f>SUM(Q14:Q25)</f>
        <v>121500</v>
      </c>
      <c r="R26" s="27"/>
      <c r="S26" s="42">
        <f>SUM(S14:S25)</f>
        <v>0</v>
      </c>
      <c r="T26" s="25">
        <f>J26+M26+P26+S26</f>
        <v>0</v>
      </c>
      <c r="U26" s="25">
        <f>G26+T26</f>
        <v>0</v>
      </c>
      <c r="W26" s="29">
        <f>U26*100/108</f>
        <v>0</v>
      </c>
    </row>
    <row r="27" spans="1:23" ht="24.75" customHeight="1" thickBot="1" x14ac:dyDescent="0.2">
      <c r="A27" s="44" t="s">
        <v>27</v>
      </c>
      <c r="B27" s="30"/>
      <c r="C27" s="30"/>
      <c r="D27" s="30"/>
      <c r="E27" s="30"/>
      <c r="F27" s="30"/>
      <c r="G27" s="3"/>
      <c r="H27" s="3"/>
      <c r="I27" s="3"/>
      <c r="J27" s="31"/>
      <c r="K27" s="3"/>
      <c r="L27" s="3"/>
      <c r="M27" s="31"/>
      <c r="N27" s="3"/>
      <c r="O27" s="3"/>
      <c r="P27" s="31"/>
      <c r="Q27" s="3"/>
      <c r="R27" s="3"/>
      <c r="S27" s="43"/>
      <c r="T27" s="43" t="s">
        <v>25</v>
      </c>
      <c r="U27" s="32">
        <f>U26-U28</f>
        <v>0</v>
      </c>
    </row>
    <row r="28" spans="1:23" ht="24.75" customHeight="1" thickBot="1" x14ac:dyDescent="0.2">
      <c r="A28" s="2" t="s">
        <v>42</v>
      </c>
      <c r="B28" s="30"/>
      <c r="C28" s="30"/>
      <c r="D28" s="30"/>
      <c r="E28" s="30"/>
      <c r="F28" s="30"/>
      <c r="G28" s="3"/>
      <c r="H28" s="3"/>
      <c r="I28" s="3"/>
      <c r="J28" s="33"/>
      <c r="K28" s="3"/>
      <c r="L28" s="3"/>
      <c r="M28" s="33"/>
      <c r="N28" s="3"/>
      <c r="O28" s="3"/>
      <c r="P28" s="33"/>
      <c r="Q28" s="3"/>
      <c r="R28" s="3"/>
      <c r="S28" s="33"/>
      <c r="T28" s="33" t="s">
        <v>26</v>
      </c>
      <c r="U28" s="32">
        <f>ROUNDUP(W26,0)</f>
        <v>0</v>
      </c>
    </row>
    <row r="29" spans="1:23" ht="10.5" customHeight="1" x14ac:dyDescent="0.15">
      <c r="A29" s="35"/>
      <c r="B29" s="36"/>
      <c r="C29" s="36"/>
      <c r="D29" s="36"/>
      <c r="E29" s="36"/>
      <c r="F29" s="36"/>
      <c r="G29" s="37"/>
      <c r="H29" s="37"/>
      <c r="I29" s="37"/>
      <c r="J29" s="45"/>
      <c r="K29" s="37"/>
      <c r="L29" s="37"/>
      <c r="M29" s="45"/>
      <c r="N29" s="37"/>
      <c r="O29" s="37"/>
      <c r="P29" s="45"/>
      <c r="Q29" s="37"/>
      <c r="R29" s="37"/>
      <c r="S29" s="45"/>
      <c r="T29" s="37"/>
      <c r="U29" s="46"/>
    </row>
    <row r="30" spans="1:23" ht="15" customHeight="1" x14ac:dyDescent="0.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4"/>
    </row>
    <row r="31" spans="1:23" x14ac:dyDescent="0.15">
      <c r="A31" s="2"/>
      <c r="B31" s="3" t="s">
        <v>28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4"/>
    </row>
    <row r="32" spans="1:23" ht="17.25" customHeight="1" x14ac:dyDescent="0.1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4"/>
    </row>
    <row r="33" spans="1:21" x14ac:dyDescent="0.15">
      <c r="A33" s="2"/>
      <c r="B33" s="3" t="s">
        <v>48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4"/>
    </row>
    <row r="34" spans="1:21" ht="24" customHeight="1" x14ac:dyDescent="0.15">
      <c r="A34" s="2"/>
      <c r="C34" s="3" t="s">
        <v>29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"/>
    </row>
    <row r="35" spans="1:21" ht="24" customHeight="1" x14ac:dyDescent="0.15">
      <c r="A35" s="2"/>
      <c r="D35" s="51" t="s">
        <v>47</v>
      </c>
      <c r="E35" s="51"/>
      <c r="F35" s="51"/>
      <c r="G35" s="30" t="s">
        <v>30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"/>
    </row>
    <row r="36" spans="1:21" ht="16.5" customHeight="1" x14ac:dyDescent="0.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4"/>
    </row>
    <row r="37" spans="1:21" ht="24" customHeight="1" x14ac:dyDescent="0.15">
      <c r="A37" s="2"/>
      <c r="B37" s="3"/>
      <c r="C37" s="3"/>
      <c r="D37" s="3"/>
      <c r="E37" s="3"/>
      <c r="F37" s="3"/>
      <c r="H37" s="3"/>
      <c r="I37" s="3" t="s">
        <v>31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4"/>
    </row>
    <row r="38" spans="1:21" ht="24" customHeight="1" x14ac:dyDescent="0.15">
      <c r="A38" s="2"/>
      <c r="B38" s="3"/>
      <c r="C38" s="3"/>
      <c r="D38" s="3"/>
      <c r="E38" s="3"/>
      <c r="F38" s="3"/>
      <c r="G38" s="3"/>
      <c r="H38" s="3"/>
      <c r="I38" s="3" t="s">
        <v>32</v>
      </c>
      <c r="J38" s="3"/>
      <c r="K38" s="3"/>
      <c r="L38" s="3"/>
      <c r="M38" s="3"/>
      <c r="N38" s="3"/>
      <c r="O38" s="3"/>
      <c r="P38" s="41" t="s">
        <v>33</v>
      </c>
      <c r="Q38" s="3"/>
      <c r="R38" s="3"/>
      <c r="S38" s="3"/>
      <c r="T38" s="3"/>
      <c r="U38" s="4"/>
    </row>
    <row r="39" spans="1:21" ht="22.5" customHeight="1" thickBot="1" x14ac:dyDescent="0.2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6"/>
    </row>
  </sheetData>
  <mergeCells count="14">
    <mergeCell ref="Q11:S11"/>
    <mergeCell ref="B10:G11"/>
    <mergeCell ref="A2:U2"/>
    <mergeCell ref="C8:F8"/>
    <mergeCell ref="A10:A13"/>
    <mergeCell ref="E12:F12"/>
    <mergeCell ref="E13:F13"/>
    <mergeCell ref="H10:T10"/>
    <mergeCell ref="U10:U11"/>
    <mergeCell ref="D35:F35"/>
    <mergeCell ref="A26:F26"/>
    <mergeCell ref="H11:J11"/>
    <mergeCell ref="K11:M11"/>
    <mergeCell ref="N11:P11"/>
  </mergeCells>
  <phoneticPr fontId="2"/>
  <printOptions horizontalCentered="1" verticalCentered="1"/>
  <pageMargins left="0.31496062992125984" right="0.31496062992125984" top="0.59055118110236227" bottom="0.19685039370078741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アートのモリ</vt:lpstr>
      <vt:lpstr>アートのモリ!Print_Area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ART－PC1</dc:creator>
  <cp:lastModifiedBy>ART－PC1</cp:lastModifiedBy>
  <cp:lastPrinted>2019-02-14T07:41:03Z</cp:lastPrinted>
  <dcterms:created xsi:type="dcterms:W3CDTF">2018-01-05T06:32:09Z</dcterms:created>
  <dcterms:modified xsi:type="dcterms:W3CDTF">2019-02-14T07:41:24Z</dcterms:modified>
</cp:coreProperties>
</file>